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数据表" sheetId="1" r:id="rId1"/>
    <sheet name="业绩增减变动报表" sheetId="2" r:id="rId2"/>
  </sheets>
  <calcPr calcId="144525"/>
</workbook>
</file>

<file path=xl/sharedStrings.xml><?xml version="1.0" encoding="utf-8"?>
<sst xmlns="http://schemas.openxmlformats.org/spreadsheetml/2006/main" count="126" uniqueCount="61">
  <si>
    <t>序号</t>
  </si>
  <si>
    <t>业务员</t>
  </si>
  <si>
    <t>客户名称</t>
  </si>
  <si>
    <t>客户性质</t>
  </si>
  <si>
    <t>销售金额</t>
  </si>
  <si>
    <t>备注</t>
  </si>
  <si>
    <t>王荣</t>
  </si>
  <si>
    <t>张小项</t>
  </si>
  <si>
    <t>老客户</t>
  </si>
  <si>
    <t>张小英</t>
  </si>
  <si>
    <t>刘知清</t>
  </si>
  <si>
    <t>新客户</t>
  </si>
  <si>
    <t>刘红军</t>
  </si>
  <si>
    <t>刘红项</t>
  </si>
  <si>
    <t>流失</t>
  </si>
  <si>
    <t>刘红英</t>
  </si>
  <si>
    <t>吴小芳</t>
  </si>
  <si>
    <t>赵程</t>
  </si>
  <si>
    <t>周伟</t>
  </si>
  <si>
    <t>林佳</t>
  </si>
  <si>
    <t>林小艺</t>
  </si>
  <si>
    <t>陈小艺</t>
  </si>
  <si>
    <t>孙明</t>
  </si>
  <si>
    <t>刘德生</t>
  </si>
  <si>
    <t>周国菊</t>
  </si>
  <si>
    <t>林夏</t>
  </si>
  <si>
    <t>夏雨</t>
  </si>
  <si>
    <t>夏长生</t>
  </si>
  <si>
    <t>罗中军</t>
  </si>
  <si>
    <t>罗红英</t>
  </si>
  <si>
    <t>李佳一</t>
  </si>
  <si>
    <t>李美</t>
  </si>
  <si>
    <t>李风</t>
  </si>
  <si>
    <t>李红</t>
  </si>
  <si>
    <t>徐莹</t>
  </si>
  <si>
    <t>罗天承</t>
  </si>
  <si>
    <t>王大海</t>
  </si>
  <si>
    <t>王明</t>
  </si>
  <si>
    <t>王欣军</t>
  </si>
  <si>
    <t>王小小</t>
  </si>
  <si>
    <t>赵小英</t>
  </si>
  <si>
    <t>张东</t>
  </si>
  <si>
    <t>罗中明</t>
  </si>
  <si>
    <t>印小天</t>
  </si>
  <si>
    <t xml:space="preserve">公司名称：上海中能科技有限公司                                      制表日期：  </t>
  </si>
  <si>
    <t>销售员业绩增减变动报表</t>
  </si>
  <si>
    <t>业务人员</t>
  </si>
  <si>
    <t>客户数量</t>
  </si>
  <si>
    <t>说明备注</t>
  </si>
  <si>
    <t>姓    名</t>
  </si>
  <si>
    <t>原有</t>
  </si>
  <si>
    <t>新增</t>
  </si>
  <si>
    <t>删减</t>
  </si>
  <si>
    <t>现有</t>
  </si>
  <si>
    <t>增加%</t>
  </si>
  <si>
    <t>原客户</t>
  </si>
  <si>
    <t>本期销售</t>
  </si>
  <si>
    <t>上期销售</t>
  </si>
  <si>
    <t>增加％</t>
  </si>
  <si>
    <t xml:space="preserve"> </t>
  </si>
  <si>
    <r>
      <rPr>
        <sz val="10.5"/>
        <color theme="0"/>
        <rFont val="Times New Roman"/>
        <charset val="134"/>
      </rPr>
      <t xml:space="preserve"> </t>
    </r>
    <r>
      <rPr>
        <sz val="10.5"/>
        <color theme="0"/>
        <rFont val="宋体"/>
        <charset val="134"/>
      </rPr>
      <t xml:space="preserve"> 合计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</si>
</sst>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2"/>
      <name val="宋体"/>
      <charset val="134"/>
    </font>
    <font>
      <sz val="11"/>
      <color theme="1"/>
      <name val="微软雅黑"/>
      <charset val="134"/>
    </font>
    <font>
      <sz val="14"/>
      <color theme="1"/>
      <name val="微软雅黑"/>
      <charset val="134"/>
    </font>
    <font>
      <b/>
      <u val="double"/>
      <sz val="28"/>
      <color theme="1"/>
      <name val="微软雅黑"/>
      <charset val="134"/>
    </font>
    <font>
      <b/>
      <sz val="10.5"/>
      <color theme="0"/>
      <name val="微软雅黑"/>
      <charset val="134"/>
    </font>
    <font>
      <sz val="10.5"/>
      <name val="宋体"/>
      <charset val="134"/>
    </font>
    <font>
      <sz val="10.5"/>
      <name val="Times New Roman"/>
      <charset val="134"/>
    </font>
    <font>
      <sz val="10.5"/>
      <color theme="0"/>
      <name val="Times New Roman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.5"/>
      <color theme="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23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34" borderId="9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10" borderId="2" applyNumberFormat="0" applyAlignment="0" applyProtection="0">
      <alignment vertical="center"/>
    </xf>
    <xf numFmtId="0" fontId="25" fillId="10" borderId="6" applyNumberFormat="0" applyAlignment="0" applyProtection="0">
      <alignment vertical="center"/>
    </xf>
    <xf numFmtId="0" fontId="18" fillId="18" borderId="5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tabSelected="1" workbookViewId="0">
      <selection activeCell="H25" sqref="H25"/>
    </sheetView>
  </sheetViews>
  <sheetFormatPr defaultColWidth="9" defaultRowHeight="15" outlineLevelCol="5"/>
  <cols>
    <col min="3" max="3" width="12" customWidth="1"/>
    <col min="5" max="5" width="10.75" customWidth="1"/>
    <col min="6" max="6" width="11.125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5">
      <c r="A2">
        <v>1</v>
      </c>
      <c r="B2" t="s">
        <v>6</v>
      </c>
      <c r="C2" t="s">
        <v>7</v>
      </c>
      <c r="D2" t="s">
        <v>8</v>
      </c>
      <c r="E2">
        <v>180000</v>
      </c>
    </row>
    <row r="3" spans="1:5">
      <c r="A3">
        <v>2</v>
      </c>
      <c r="B3" t="s">
        <v>6</v>
      </c>
      <c r="C3" t="s">
        <v>9</v>
      </c>
      <c r="D3" t="s">
        <v>8</v>
      </c>
      <c r="E3">
        <v>50000</v>
      </c>
    </row>
    <row r="4" spans="1:5">
      <c r="A4">
        <v>3</v>
      </c>
      <c r="B4" t="s">
        <v>6</v>
      </c>
      <c r="C4" t="s">
        <v>10</v>
      </c>
      <c r="D4" s="12" t="s">
        <v>11</v>
      </c>
      <c r="E4">
        <v>150000</v>
      </c>
    </row>
    <row r="5" spans="1:5">
      <c r="A5">
        <v>4</v>
      </c>
      <c r="B5" t="s">
        <v>6</v>
      </c>
      <c r="C5" t="s">
        <v>12</v>
      </c>
      <c r="D5" t="s">
        <v>11</v>
      </c>
      <c r="E5">
        <v>80000</v>
      </c>
    </row>
    <row r="6" spans="1:6">
      <c r="A6">
        <v>5</v>
      </c>
      <c r="B6" t="s">
        <v>6</v>
      </c>
      <c r="C6" t="s">
        <v>13</v>
      </c>
      <c r="D6" t="s">
        <v>8</v>
      </c>
      <c r="E6">
        <v>0</v>
      </c>
      <c r="F6" t="s">
        <v>14</v>
      </c>
    </row>
    <row r="7" spans="1:5">
      <c r="A7">
        <v>6</v>
      </c>
      <c r="B7" t="s">
        <v>6</v>
      </c>
      <c r="C7" t="s">
        <v>15</v>
      </c>
      <c r="D7" t="s">
        <v>11</v>
      </c>
      <c r="E7">
        <v>75000</v>
      </c>
    </row>
    <row r="8" spans="1:5">
      <c r="A8">
        <v>7</v>
      </c>
      <c r="B8" t="s">
        <v>6</v>
      </c>
      <c r="C8" t="s">
        <v>16</v>
      </c>
      <c r="D8" t="s">
        <v>8</v>
      </c>
      <c r="E8">
        <v>58000</v>
      </c>
    </row>
    <row r="9" spans="1:5">
      <c r="A9">
        <v>8</v>
      </c>
      <c r="B9" t="s">
        <v>6</v>
      </c>
      <c r="C9" t="s">
        <v>17</v>
      </c>
      <c r="D9" t="s">
        <v>11</v>
      </c>
      <c r="E9">
        <v>118000</v>
      </c>
    </row>
    <row r="10" spans="1:5">
      <c r="A10">
        <v>9</v>
      </c>
      <c r="B10" t="s">
        <v>18</v>
      </c>
      <c r="C10" t="s">
        <v>19</v>
      </c>
      <c r="D10" t="s">
        <v>8</v>
      </c>
      <c r="E10">
        <v>78000</v>
      </c>
    </row>
    <row r="11" spans="1:5">
      <c r="A11">
        <v>10</v>
      </c>
      <c r="B11" t="s">
        <v>18</v>
      </c>
      <c r="C11" t="s">
        <v>20</v>
      </c>
      <c r="D11" t="s">
        <v>8</v>
      </c>
      <c r="E11">
        <v>200000</v>
      </c>
    </row>
    <row r="12" spans="1:5">
      <c r="A12">
        <v>11</v>
      </c>
      <c r="B12" t="s">
        <v>18</v>
      </c>
      <c r="C12" t="s">
        <v>21</v>
      </c>
      <c r="D12" t="s">
        <v>8</v>
      </c>
      <c r="E12">
        <v>58000</v>
      </c>
    </row>
    <row r="13" spans="1:5">
      <c r="A13">
        <v>12</v>
      </c>
      <c r="B13" t="s">
        <v>18</v>
      </c>
      <c r="C13" t="s">
        <v>22</v>
      </c>
      <c r="D13" t="s">
        <v>11</v>
      </c>
      <c r="E13">
        <v>68000</v>
      </c>
    </row>
    <row r="14" spans="1:5">
      <c r="A14">
        <v>13</v>
      </c>
      <c r="B14" t="s">
        <v>18</v>
      </c>
      <c r="C14" t="s">
        <v>23</v>
      </c>
      <c r="D14" t="s">
        <v>11</v>
      </c>
      <c r="E14">
        <v>20000</v>
      </c>
    </row>
    <row r="15" spans="1:5">
      <c r="A15">
        <v>14</v>
      </c>
      <c r="B15" t="s">
        <v>24</v>
      </c>
      <c r="C15" t="s">
        <v>25</v>
      </c>
      <c r="D15" t="s">
        <v>8</v>
      </c>
      <c r="E15">
        <v>111000</v>
      </c>
    </row>
    <row r="16" spans="1:5">
      <c r="A16">
        <v>15</v>
      </c>
      <c r="B16" t="s">
        <v>24</v>
      </c>
      <c r="C16" t="s">
        <v>26</v>
      </c>
      <c r="D16" t="s">
        <v>8</v>
      </c>
      <c r="E16">
        <v>75000</v>
      </c>
    </row>
    <row r="17" spans="1:5">
      <c r="A17">
        <v>16</v>
      </c>
      <c r="B17" t="s">
        <v>24</v>
      </c>
      <c r="C17" t="s">
        <v>27</v>
      </c>
      <c r="D17" t="s">
        <v>8</v>
      </c>
      <c r="E17">
        <v>28000</v>
      </c>
    </row>
    <row r="18" spans="1:5">
      <c r="A18">
        <v>17</v>
      </c>
      <c r="B18" t="s">
        <v>24</v>
      </c>
      <c r="C18" t="s">
        <v>28</v>
      </c>
      <c r="D18" s="12" t="s">
        <v>11</v>
      </c>
      <c r="E18">
        <v>60000</v>
      </c>
    </row>
    <row r="19" spans="1:5">
      <c r="A19">
        <v>18</v>
      </c>
      <c r="B19" t="s">
        <v>24</v>
      </c>
      <c r="C19" t="s">
        <v>29</v>
      </c>
      <c r="D19" t="s">
        <v>8</v>
      </c>
      <c r="E19">
        <v>32000</v>
      </c>
    </row>
    <row r="20" spans="1:5">
      <c r="A20">
        <v>19</v>
      </c>
      <c r="B20" t="s">
        <v>24</v>
      </c>
      <c r="C20" t="s">
        <v>30</v>
      </c>
      <c r="D20" t="s">
        <v>8</v>
      </c>
      <c r="E20">
        <v>15000</v>
      </c>
    </row>
    <row r="21" spans="1:6">
      <c r="A21">
        <v>20</v>
      </c>
      <c r="B21" t="s">
        <v>24</v>
      </c>
      <c r="C21" t="s">
        <v>31</v>
      </c>
      <c r="D21" t="s">
        <v>8</v>
      </c>
      <c r="E21">
        <v>0</v>
      </c>
      <c r="F21" t="s">
        <v>14</v>
      </c>
    </row>
    <row r="22" spans="1:6">
      <c r="A22">
        <v>21</v>
      </c>
      <c r="B22" t="s">
        <v>24</v>
      </c>
      <c r="C22" t="s">
        <v>32</v>
      </c>
      <c r="D22" t="s">
        <v>8</v>
      </c>
      <c r="E22">
        <v>0</v>
      </c>
      <c r="F22" t="s">
        <v>14</v>
      </c>
    </row>
    <row r="23" spans="1:5">
      <c r="A23">
        <v>22</v>
      </c>
      <c r="B23" t="s">
        <v>24</v>
      </c>
      <c r="C23" t="s">
        <v>33</v>
      </c>
      <c r="D23" t="s">
        <v>8</v>
      </c>
      <c r="E23">
        <v>79800</v>
      </c>
    </row>
    <row r="24" spans="1:5">
      <c r="A24">
        <v>23</v>
      </c>
      <c r="B24" t="s">
        <v>34</v>
      </c>
      <c r="C24" t="s">
        <v>35</v>
      </c>
      <c r="D24" t="s">
        <v>8</v>
      </c>
      <c r="E24">
        <v>58000</v>
      </c>
    </row>
    <row r="25" spans="1:5">
      <c r="A25">
        <v>24</v>
      </c>
      <c r="B25" t="s">
        <v>34</v>
      </c>
      <c r="C25" t="s">
        <v>36</v>
      </c>
      <c r="D25" t="s">
        <v>8</v>
      </c>
      <c r="E25">
        <v>78000</v>
      </c>
    </row>
    <row r="26" spans="1:5">
      <c r="A26">
        <v>25</v>
      </c>
      <c r="B26" t="s">
        <v>34</v>
      </c>
      <c r="C26" t="s">
        <v>37</v>
      </c>
      <c r="D26" t="s">
        <v>8</v>
      </c>
      <c r="E26">
        <v>43000</v>
      </c>
    </row>
    <row r="27" spans="1:5">
      <c r="A27">
        <v>26</v>
      </c>
      <c r="B27" t="s">
        <v>34</v>
      </c>
      <c r="C27" t="s">
        <v>38</v>
      </c>
      <c r="D27" t="s">
        <v>11</v>
      </c>
      <c r="E27">
        <v>60000</v>
      </c>
    </row>
    <row r="28" spans="1:5">
      <c r="A28">
        <v>27</v>
      </c>
      <c r="B28" t="s">
        <v>34</v>
      </c>
      <c r="C28" t="s">
        <v>39</v>
      </c>
      <c r="D28" t="s">
        <v>11</v>
      </c>
      <c r="E28">
        <v>18000</v>
      </c>
    </row>
    <row r="29" spans="1:5">
      <c r="A29">
        <v>28</v>
      </c>
      <c r="B29" t="s">
        <v>34</v>
      </c>
      <c r="C29" t="s">
        <v>40</v>
      </c>
      <c r="D29" t="s">
        <v>11</v>
      </c>
      <c r="E29">
        <v>60000</v>
      </c>
    </row>
    <row r="30" spans="1:5">
      <c r="A30">
        <v>29</v>
      </c>
      <c r="B30" t="s">
        <v>34</v>
      </c>
      <c r="C30" t="s">
        <v>41</v>
      </c>
      <c r="D30" t="s">
        <v>11</v>
      </c>
      <c r="E30">
        <v>70000</v>
      </c>
    </row>
    <row r="31" spans="1:5">
      <c r="A31">
        <v>30</v>
      </c>
      <c r="B31" t="s">
        <v>34</v>
      </c>
      <c r="C31" t="s">
        <v>42</v>
      </c>
      <c r="D31" t="s">
        <v>11</v>
      </c>
      <c r="E31">
        <v>80000</v>
      </c>
    </row>
    <row r="32" spans="1:5">
      <c r="A32">
        <v>31</v>
      </c>
      <c r="B32" t="s">
        <v>34</v>
      </c>
      <c r="C32" t="s">
        <v>43</v>
      </c>
      <c r="D32" t="s">
        <v>8</v>
      </c>
      <c r="E32">
        <v>100000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M13"/>
  <sheetViews>
    <sheetView showGridLines="0" workbookViewId="0">
      <selection activeCell="Q6" sqref="Q6"/>
    </sheetView>
  </sheetViews>
  <sheetFormatPr defaultColWidth="9" defaultRowHeight="15"/>
  <cols>
    <col min="3" max="6" width="5" customWidth="1"/>
    <col min="12" max="12" width="8.25" customWidth="1"/>
  </cols>
  <sheetData>
    <row r="2" s="1" customFormat="1" ht="44.25" customHeight="1" spans="2:13">
      <c r="B2" s="3" t="s">
        <v>44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72" customHeight="1" spans="2:13">
      <c r="B3" s="4" t="s">
        <v>45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30" customHeight="1" spans="2:13">
      <c r="B4" s="5" t="s">
        <v>46</v>
      </c>
      <c r="C4" s="5" t="s">
        <v>47</v>
      </c>
      <c r="D4" s="5"/>
      <c r="E4" s="5"/>
      <c r="F4" s="5"/>
      <c r="G4" s="5"/>
      <c r="H4" s="5" t="s">
        <v>4</v>
      </c>
      <c r="I4" s="5"/>
      <c r="J4" s="5"/>
      <c r="K4" s="5"/>
      <c r="L4" s="5"/>
      <c r="M4" s="5" t="s">
        <v>48</v>
      </c>
    </row>
    <row r="5" ht="33" customHeight="1" spans="2:13">
      <c r="B5" s="6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 t="s">
        <v>11</v>
      </c>
      <c r="J5" s="7" t="s">
        <v>56</v>
      </c>
      <c r="K5" s="7" t="s">
        <v>57</v>
      </c>
      <c r="L5" s="7" t="s">
        <v>58</v>
      </c>
      <c r="M5" s="8"/>
    </row>
    <row r="6" ht="33" customHeight="1" spans="2:13">
      <c r="B6" s="6" t="s">
        <v>6</v>
      </c>
      <c r="C6" s="8">
        <f>SUMPRODUCT((数据表!$B$2:$B$32=业绩增减变动报表!$B6)*(数据表!$D$2:$D$32="老客户"))</f>
        <v>4</v>
      </c>
      <c r="D6" s="8">
        <f>SUMPRODUCT((数据表!$B$2:$B$32=业绩增减变动报表!$B6)*(数据表!$D$2:$D$32="新客户"))</f>
        <v>4</v>
      </c>
      <c r="E6" s="8">
        <f>SUMPRODUCT((数据表!$B$2:$B$32=业绩增减变动报表!$B6)*(数据表!$D$2:$D$32="老客户")*(数据表!$F$2:$F$32="流失"))</f>
        <v>1</v>
      </c>
      <c r="F6" s="8">
        <f>C6+D6-E6</f>
        <v>7</v>
      </c>
      <c r="G6" s="9">
        <f>(F6-C6)/C6</f>
        <v>0.75</v>
      </c>
      <c r="H6" s="8">
        <f>SUMPRODUCT((数据表!$B$2:$B$32=业绩增减变动报表!$B6)*(数据表!$D$2:$D$32="老客户")*(数据表!$E$2:$E$32))</f>
        <v>288000</v>
      </c>
      <c r="I6" s="8">
        <f>SUMPRODUCT((数据表!$B$2:$B$32=业绩增减变动报表!$B6)*(数据表!$D$2:$D$32="新客户")*(数据表!$E$2:$E$32))</f>
        <v>423000</v>
      </c>
      <c r="J6" s="8">
        <f>H6+I6</f>
        <v>711000</v>
      </c>
      <c r="K6" s="8">
        <v>540000</v>
      </c>
      <c r="L6" s="9">
        <f>(J6-K6)/K6</f>
        <v>0.316666666666667</v>
      </c>
      <c r="M6" s="8"/>
    </row>
    <row r="7" ht="33" customHeight="1" spans="2:13">
      <c r="B7" s="6" t="s">
        <v>18</v>
      </c>
      <c r="C7" s="8">
        <f>SUMPRODUCT((数据表!$B$2:$B$32=业绩增减变动报表!$B7)*(数据表!$D$2:$D$32="老客户"))</f>
        <v>3</v>
      </c>
      <c r="D7" s="8">
        <f>SUMPRODUCT((数据表!$B$2:$B$32=业绩增减变动报表!$B7)*(数据表!$D$2:$D$32="新客户"))</f>
        <v>2</v>
      </c>
      <c r="E7" s="8">
        <f>SUMPRODUCT((数据表!$B$2:$B$32=业绩增减变动报表!$B7)*(数据表!$D$2:$D$32="老客户")*(数据表!$F$2:$F$32="流失"))</f>
        <v>0</v>
      </c>
      <c r="F7" s="8">
        <f>C7+D7-E7</f>
        <v>5</v>
      </c>
      <c r="G7" s="9">
        <f>(F7-C7)/C7</f>
        <v>0.666666666666667</v>
      </c>
      <c r="H7" s="8">
        <f>SUMPRODUCT((数据表!$B$2:$B$32=业绩增减变动报表!$B7)*(数据表!$D$2:$D$32="老客户")*(数据表!$E$2:$E$32))</f>
        <v>336000</v>
      </c>
      <c r="I7" s="8">
        <f>SUMPRODUCT((数据表!$B$2:$B$32=业绩增减变动报表!$B7)*(数据表!$D$2:$D$32="新客户")*(数据表!$E$2:$E$32))</f>
        <v>88000</v>
      </c>
      <c r="J7" s="8">
        <f>H7+I7</f>
        <v>424000</v>
      </c>
      <c r="K7" s="8">
        <v>308000</v>
      </c>
      <c r="L7" s="9">
        <f>(J7-K7)/K7</f>
        <v>0.376623376623377</v>
      </c>
      <c r="M7" s="8"/>
    </row>
    <row r="8" ht="33" customHeight="1" spans="2:13">
      <c r="B8" s="6" t="s">
        <v>24</v>
      </c>
      <c r="C8" s="8">
        <f>SUMPRODUCT((数据表!$B$2:$B$32=业绩增减变动报表!$B8)*(数据表!$D$2:$D$32="老客户"))</f>
        <v>8</v>
      </c>
      <c r="D8" s="8">
        <f>SUMPRODUCT((数据表!$B$2:$B$32=业绩增减变动报表!$B8)*(数据表!$D$2:$D$32="新客户"))</f>
        <v>1</v>
      </c>
      <c r="E8" s="8">
        <f>SUMPRODUCT((数据表!$B$2:$B$32=业绩增减变动报表!$B8)*(数据表!$D$2:$D$32="老客户")*(数据表!$F$2:$F$32="流失"))</f>
        <v>2</v>
      </c>
      <c r="F8" s="8">
        <f>C8+D8-E8</f>
        <v>7</v>
      </c>
      <c r="G8" s="9">
        <f>(F8-C8)/C8</f>
        <v>-0.125</v>
      </c>
      <c r="H8" s="8">
        <f>SUMPRODUCT((数据表!$B$2:$B$32=业绩增减变动报表!$B8)*(数据表!$D$2:$D$32="老客户")*(数据表!$E$2:$E$32))</f>
        <v>340800</v>
      </c>
      <c r="I8" s="8">
        <f>SUMPRODUCT((数据表!$B$2:$B$32=业绩增减变动报表!$B8)*(数据表!$D$2:$D$32="新客户")*(数据表!$E$2:$E$32))</f>
        <v>60000</v>
      </c>
      <c r="J8" s="8">
        <f>H8+I8</f>
        <v>400800</v>
      </c>
      <c r="K8" s="8">
        <v>600000</v>
      </c>
      <c r="L8" s="9">
        <f>(J8-K8)/K8</f>
        <v>-0.332</v>
      </c>
      <c r="M8" s="8"/>
    </row>
    <row r="9" ht="33" customHeight="1" spans="2:13">
      <c r="B9" s="6" t="s">
        <v>34</v>
      </c>
      <c r="C9" s="8">
        <f>SUMPRODUCT((数据表!$B$2:$B$32=业绩增减变动报表!$B9)*(数据表!$D$2:$D$32="老客户"))</f>
        <v>4</v>
      </c>
      <c r="D9" s="8">
        <f>SUMPRODUCT((数据表!$B$2:$B$32=业绩增减变动报表!$B9)*(数据表!$D$2:$D$32="新客户"))</f>
        <v>5</v>
      </c>
      <c r="E9" s="8">
        <f>SUMPRODUCT((数据表!$B$2:$B$32=业绩增减变动报表!$B9)*(数据表!$D$2:$D$32="老客户")*(数据表!$F$2:$F$32="流失"))</f>
        <v>0</v>
      </c>
      <c r="F9" s="8">
        <f>C9+D9-E9</f>
        <v>9</v>
      </c>
      <c r="G9" s="9">
        <f>(F9-C9)/C9</f>
        <v>1.25</v>
      </c>
      <c r="H9" s="8">
        <f>SUMPRODUCT((数据表!$B$2:$B$32=业绩增减变动报表!$B9)*(数据表!$D$2:$D$32="老客户")*(数据表!$E$2:$E$32))</f>
        <v>279000</v>
      </c>
      <c r="I9" s="8">
        <f>SUMPRODUCT((数据表!$B$2:$B$32=业绩增减变动报表!$B9)*(数据表!$D$2:$D$32="新客户")*(数据表!$E$2:$E$32))</f>
        <v>288000</v>
      </c>
      <c r="J9" s="8">
        <f>H9+I9</f>
        <v>567000</v>
      </c>
      <c r="K9" s="8">
        <v>250000</v>
      </c>
      <c r="L9" s="9">
        <f>(J9-K9)/K9</f>
        <v>1.268</v>
      </c>
      <c r="M9" s="8"/>
    </row>
    <row r="10" ht="33" customHeight="1" spans="2:13">
      <c r="B10" s="8" t="s">
        <v>59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ht="33" customHeight="1" spans="2:13">
      <c r="B11" s="8" t="s">
        <v>59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="2" customFormat="1" ht="33" customHeight="1" spans="2:13">
      <c r="B12" s="10" t="s">
        <v>60</v>
      </c>
      <c r="C12" s="8">
        <f>SUM(C6:C9)</f>
        <v>19</v>
      </c>
      <c r="D12" s="8">
        <f t="shared" ref="D12:L12" si="0">SUM(D6:D9)</f>
        <v>12</v>
      </c>
      <c r="E12" s="8">
        <f t="shared" si="0"/>
        <v>3</v>
      </c>
      <c r="F12" s="8">
        <f t="shared" si="0"/>
        <v>28</v>
      </c>
      <c r="G12" s="9">
        <f t="shared" si="0"/>
        <v>2.54166666666667</v>
      </c>
      <c r="H12" s="8">
        <f t="shared" si="0"/>
        <v>1243800</v>
      </c>
      <c r="I12" s="8">
        <f t="shared" si="0"/>
        <v>859000</v>
      </c>
      <c r="J12" s="8">
        <f t="shared" si="0"/>
        <v>2102800</v>
      </c>
      <c r="K12" s="8">
        <f t="shared" si="0"/>
        <v>1698000</v>
      </c>
      <c r="L12" s="9">
        <f t="shared" si="0"/>
        <v>1.62929004329004</v>
      </c>
      <c r="M12" s="8"/>
    </row>
    <row r="13" spans="2:13"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</sheetData>
  <mergeCells count="4">
    <mergeCell ref="B2:M2"/>
    <mergeCell ref="B3:M3"/>
    <mergeCell ref="C4:G4"/>
    <mergeCell ref="H4:L4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数据表</vt:lpstr>
      <vt:lpstr>业绩增减变动报表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1996-12-17T01:32:00Z</dcterms:created>
  <dcterms:modified xsi:type="dcterms:W3CDTF">2020-11-14T18:29:08Z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