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280" tabRatio="940"/>
  </bookViews>
  <sheets>
    <sheet name="安全库存量预警" sheetId="7" r:id="rId1"/>
  </sheets>
  <externalReferences>
    <externalReference r:id="rId2"/>
  </externalReferences>
  <definedNames>
    <definedName name="材料编码">OFFEST(#REF!,,,COUNTA(#REF!)-1,1)</definedName>
    <definedName name="供应商编号">OFFSET(#REF!,,,COUNTA(#REF!)-1,1)</definedName>
    <definedName name="供应商名称">OFFSET(#REF!,,,COUNTA(#REF!)-1,1)</definedName>
  </definedNames>
  <calcPr calcId="144525"/>
</workbook>
</file>

<file path=xl/sharedStrings.xml><?xml version="1.0" encoding="utf-8"?>
<sst xmlns="http://schemas.openxmlformats.org/spreadsheetml/2006/main" count="37" uniqueCount="36">
  <si>
    <t>安全库存量预警表</t>
  </si>
  <si>
    <t>公司名称</t>
  </si>
  <si>
    <t>华云信息有限公司</t>
  </si>
  <si>
    <t>制表时间</t>
  </si>
  <si>
    <t>制表部门</t>
  </si>
  <si>
    <t>品管部</t>
  </si>
  <si>
    <t>单位</t>
  </si>
  <si>
    <t>元</t>
  </si>
  <si>
    <t>材料编码</t>
  </si>
  <si>
    <t>材料类别</t>
  </si>
  <si>
    <t>规格型号</t>
  </si>
  <si>
    <t>月初余额</t>
  </si>
  <si>
    <t>本月入库数量</t>
  </si>
  <si>
    <t>本月出库数量</t>
  </si>
  <si>
    <t>月末结余数量</t>
  </si>
  <si>
    <t>最低安全库存量</t>
  </si>
  <si>
    <t>进货预警</t>
  </si>
  <si>
    <t>DZ0001</t>
  </si>
  <si>
    <t>DZ0002</t>
  </si>
  <si>
    <t>DZ0003</t>
  </si>
  <si>
    <t>DZ0004</t>
  </si>
  <si>
    <t>DZ0005</t>
  </si>
  <si>
    <t>DZ0006</t>
  </si>
  <si>
    <t>DR0001</t>
  </si>
  <si>
    <t>DR0002</t>
  </si>
  <si>
    <t>DR0003</t>
  </si>
  <si>
    <t>DR0004</t>
  </si>
  <si>
    <t>DR0005</t>
  </si>
  <si>
    <t>DR0006</t>
  </si>
  <si>
    <t>JCK001</t>
  </si>
  <si>
    <t>JCK002</t>
  </si>
  <si>
    <t>JCK003</t>
  </si>
  <si>
    <t>JCK004</t>
  </si>
  <si>
    <t>JCK005</t>
  </si>
  <si>
    <t>JCK006</t>
  </si>
  <si>
    <t>JCK007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</si>
</sst>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8"/>
      <color theme="0"/>
      <name val="微软雅黑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1" tint="0.1499984740745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5" borderId="10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7" fillId="9" borderId="16" applyNumberFormat="0" applyAlignment="0" applyProtection="0">
      <alignment vertical="center"/>
    </xf>
    <xf numFmtId="0" fontId="13" fillId="9" borderId="11" applyNumberFormat="0" applyAlignment="0" applyProtection="0">
      <alignment vertical="center"/>
    </xf>
    <xf numFmtId="0" fontId="26" fillId="27" borderId="15" applyNumberFormat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2" borderId="0" xfId="0" applyFont="1" applyFill="1" applyAlignment="1" applyProtection="1">
      <alignment horizontal="center" vertical="center"/>
      <protection hidden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5" fillId="3" borderId="1" xfId="0" applyFont="1" applyFill="1" applyBorder="1" applyAlignment="1" applyProtection="1">
      <alignment horizontal="center" vertical="center" wrapText="1"/>
      <protection hidden="1"/>
    </xf>
    <xf numFmtId="0" fontId="5" fillId="3" borderId="2" xfId="0" applyFont="1" applyFill="1" applyBorder="1" applyAlignment="1" applyProtection="1">
      <alignment horizontal="center" vertical="center" wrapText="1"/>
      <protection hidden="1"/>
    </xf>
    <xf numFmtId="0" fontId="1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6" xfId="0" applyNumberFormat="1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14" fontId="4" fillId="0" borderId="0" xfId="0" applyNumberFormat="1" applyFont="1" applyBorder="1" applyAlignment="1">
      <alignment horizontal="center" vertical="center"/>
    </xf>
    <xf numFmtId="14" fontId="4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3" borderId="7" xfId="0" applyFont="1" applyFill="1" applyBorder="1" applyAlignment="1" applyProtection="1">
      <alignment horizontal="center" vertical="center" wrapText="1"/>
      <protection hidden="1"/>
    </xf>
    <xf numFmtId="0" fontId="2" fillId="3" borderId="8" xfId="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千位分隔 2" xfId="50"/>
  </cellStyles>
  <dxfs count="1">
    <dxf>
      <font>
        <b val="1"/>
        <i val="0"/>
        <color theme="0"/>
      </font>
      <fill>
        <patternFill patternType="solid">
          <bgColor rgb="FFFF0000"/>
        </patternFill>
      </fill>
    </dxf>
  </dxfs>
  <tableStyles count="0" defaultTableStyle="TableStyleMedium2" defaultPivotStyle="PivotStyleLight16"/>
  <colors>
    <mruColors>
      <color rgb="00D9F5F2"/>
      <color rgb="00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7754;&#27915;&#24935;\&#30446;&#24405;\&#20250;&#35745;\&#23454;&#20363;&#25991;&#20214;\&#31532;5&#31456;\&#26368;&#32456;&#25991;&#20214;\&#26448;&#26009;&#36827;&#20986;&#24211;&#26376;&#25253;&#34920;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上月余额"/>
      <sheetName val="材料入库明细表"/>
      <sheetName val="领料单"/>
      <sheetName val="材料进出存月报表"/>
    </sheetNames>
    <sheetDataSet>
      <sheetData sheetId="0">
        <row r="1">
          <cell r="A1" t="str">
            <v>材料编码</v>
          </cell>
          <cell r="B1" t="str">
            <v>材料类别</v>
          </cell>
          <cell r="C1" t="str">
            <v>规格型号</v>
          </cell>
          <cell r="D1" t="str">
            <v>单位</v>
          </cell>
          <cell r="E1" t="str">
            <v>单价</v>
          </cell>
          <cell r="F1" t="str">
            <v>库存数</v>
          </cell>
        </row>
        <row r="2">
          <cell r="A2" t="str">
            <v>DZ0001</v>
          </cell>
          <cell r="B2" t="str">
            <v>电阻</v>
          </cell>
          <cell r="C2" t="str">
            <v>25Ω</v>
          </cell>
          <cell r="D2" t="str">
            <v>支</v>
          </cell>
          <cell r="E2">
            <v>0.25</v>
          </cell>
          <cell r="F2">
            <v>500</v>
          </cell>
        </row>
        <row r="3">
          <cell r="A3" t="str">
            <v>DZ0002</v>
          </cell>
          <cell r="B3" t="str">
            <v>电阻</v>
          </cell>
          <cell r="C3" t="str">
            <v>32Ω</v>
          </cell>
          <cell r="D3" t="str">
            <v>支</v>
          </cell>
          <cell r="E3">
            <v>0.33</v>
          </cell>
          <cell r="F3">
            <v>10000</v>
          </cell>
        </row>
        <row r="4">
          <cell r="A4" t="str">
            <v>DZ0003</v>
          </cell>
          <cell r="B4" t="str">
            <v>电阻</v>
          </cell>
          <cell r="C4" t="str">
            <v>100Ω</v>
          </cell>
          <cell r="D4" t="str">
            <v>支</v>
          </cell>
          <cell r="E4">
            <v>0.58</v>
          </cell>
          <cell r="F4">
            <v>820</v>
          </cell>
        </row>
        <row r="5">
          <cell r="A5" t="str">
            <v>DZ0004</v>
          </cell>
          <cell r="B5" t="str">
            <v>电阻</v>
          </cell>
          <cell r="C5" t="str">
            <v>320Ω</v>
          </cell>
          <cell r="D5" t="str">
            <v>支</v>
          </cell>
          <cell r="E5">
            <v>0.89</v>
          </cell>
          <cell r="F5">
            <v>1580</v>
          </cell>
        </row>
        <row r="6">
          <cell r="A6" t="str">
            <v>DZ0005</v>
          </cell>
          <cell r="B6" t="str">
            <v>电阻</v>
          </cell>
          <cell r="C6" t="str">
            <v>29Ω</v>
          </cell>
          <cell r="D6" t="str">
            <v>支</v>
          </cell>
          <cell r="E6">
            <v>0.21</v>
          </cell>
          <cell r="F6">
            <v>700</v>
          </cell>
        </row>
        <row r="7">
          <cell r="A7" t="str">
            <v>DZ0006</v>
          </cell>
          <cell r="B7" t="str">
            <v>电阻</v>
          </cell>
          <cell r="C7" t="str">
            <v>30Ω</v>
          </cell>
          <cell r="D7" t="str">
            <v>支</v>
          </cell>
          <cell r="E7">
            <v>0.36</v>
          </cell>
          <cell r="F7">
            <v>980</v>
          </cell>
        </row>
        <row r="8">
          <cell r="A8" t="str">
            <v>DR0001</v>
          </cell>
          <cell r="B8" t="str">
            <v>电容</v>
          </cell>
          <cell r="C8" t="str">
            <v>10F</v>
          </cell>
          <cell r="D8" t="str">
            <v>支</v>
          </cell>
          <cell r="E8">
            <v>0.78</v>
          </cell>
          <cell r="F8">
            <v>700</v>
          </cell>
        </row>
        <row r="9">
          <cell r="A9" t="str">
            <v>DR0002</v>
          </cell>
          <cell r="B9" t="str">
            <v>电容</v>
          </cell>
          <cell r="C9" t="str">
            <v>18F</v>
          </cell>
          <cell r="D9" t="str">
            <v>支</v>
          </cell>
          <cell r="E9">
            <v>0.65</v>
          </cell>
          <cell r="F9">
            <v>850</v>
          </cell>
        </row>
        <row r="10">
          <cell r="A10" t="str">
            <v>DR0003</v>
          </cell>
          <cell r="B10" t="str">
            <v>电容</v>
          </cell>
          <cell r="C10" t="str">
            <v>50F</v>
          </cell>
          <cell r="D10" t="str">
            <v>支</v>
          </cell>
          <cell r="E10">
            <v>0.75</v>
          </cell>
          <cell r="F10">
            <v>456</v>
          </cell>
        </row>
        <row r="11">
          <cell r="A11" t="str">
            <v>DR0004</v>
          </cell>
          <cell r="B11" t="str">
            <v>电容</v>
          </cell>
          <cell r="C11" t="str">
            <v>100F</v>
          </cell>
          <cell r="D11" t="str">
            <v>支</v>
          </cell>
          <cell r="E11">
            <v>0.85</v>
          </cell>
          <cell r="F11">
            <v>1470</v>
          </cell>
        </row>
        <row r="12">
          <cell r="A12" t="str">
            <v>DR0005</v>
          </cell>
          <cell r="B12" t="str">
            <v>电容</v>
          </cell>
          <cell r="C12" t="str">
            <v>25F</v>
          </cell>
          <cell r="D12" t="str">
            <v>支</v>
          </cell>
          <cell r="E12">
            <v>0.9</v>
          </cell>
          <cell r="F12">
            <v>840</v>
          </cell>
        </row>
        <row r="13">
          <cell r="A13" t="str">
            <v>DR0006</v>
          </cell>
          <cell r="B13" t="str">
            <v>电容</v>
          </cell>
          <cell r="C13" t="str">
            <v>0.5F</v>
          </cell>
          <cell r="D13" t="str">
            <v>支</v>
          </cell>
          <cell r="E13">
            <v>0.55</v>
          </cell>
          <cell r="F13">
            <v>521</v>
          </cell>
        </row>
        <row r="14">
          <cell r="A14" t="str">
            <v>JCK001</v>
          </cell>
          <cell r="B14" t="str">
            <v>集成块</v>
          </cell>
          <cell r="C14" t="str">
            <v>AEu8139</v>
          </cell>
          <cell r="D14" t="str">
            <v>支</v>
          </cell>
          <cell r="E14">
            <v>58.5</v>
          </cell>
          <cell r="F14">
            <v>146</v>
          </cell>
        </row>
        <row r="15">
          <cell r="A15" t="str">
            <v>JCK002</v>
          </cell>
          <cell r="B15" t="str">
            <v>集成块</v>
          </cell>
          <cell r="C15" t="str">
            <v>AEu8120</v>
          </cell>
          <cell r="D15" t="str">
            <v>支</v>
          </cell>
          <cell r="E15">
            <v>75.6</v>
          </cell>
          <cell r="F15">
            <v>300</v>
          </cell>
        </row>
        <row r="16">
          <cell r="A16" t="str">
            <v>JCK003</v>
          </cell>
          <cell r="B16" t="str">
            <v>集成块</v>
          </cell>
          <cell r="C16" t="str">
            <v>AEu8141</v>
          </cell>
          <cell r="D16" t="str">
            <v>支</v>
          </cell>
          <cell r="E16">
            <v>124.85</v>
          </cell>
          <cell r="F16">
            <v>452</v>
          </cell>
        </row>
        <row r="17">
          <cell r="A17" t="str">
            <v>JCK004</v>
          </cell>
          <cell r="B17" t="str">
            <v>集成块</v>
          </cell>
          <cell r="C17" t="str">
            <v>AEu8152</v>
          </cell>
          <cell r="D17" t="str">
            <v>支</v>
          </cell>
          <cell r="E17">
            <v>320</v>
          </cell>
          <cell r="F17">
            <v>125</v>
          </cell>
        </row>
        <row r="18">
          <cell r="A18" t="str">
            <v>JCK005</v>
          </cell>
          <cell r="B18" t="str">
            <v>集成块</v>
          </cell>
          <cell r="C18" t="str">
            <v>AEu8143</v>
          </cell>
          <cell r="D18" t="str">
            <v>支</v>
          </cell>
          <cell r="E18">
            <v>70</v>
          </cell>
          <cell r="F18">
            <v>41</v>
          </cell>
        </row>
        <row r="19">
          <cell r="A19" t="str">
            <v>JCK006</v>
          </cell>
          <cell r="B19" t="str">
            <v>集成块</v>
          </cell>
          <cell r="C19" t="str">
            <v>AEu9144</v>
          </cell>
          <cell r="D19" t="str">
            <v>支</v>
          </cell>
          <cell r="E19">
            <v>185</v>
          </cell>
          <cell r="F19">
            <v>50</v>
          </cell>
        </row>
        <row r="20">
          <cell r="A20" t="str">
            <v>JCK007</v>
          </cell>
          <cell r="B20" t="str">
            <v>集成块</v>
          </cell>
          <cell r="C20" t="str">
            <v>AEu8145</v>
          </cell>
          <cell r="D20" t="str">
            <v>支</v>
          </cell>
          <cell r="E20">
            <v>412.5</v>
          </cell>
          <cell r="F20">
            <v>18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25"/>
  <sheetViews>
    <sheetView showGridLines="0" tabSelected="1" zoomScale="90" zoomScaleNormal="90" workbookViewId="0">
      <selection activeCell="O13" sqref="O13"/>
    </sheetView>
  </sheetViews>
  <sheetFormatPr defaultColWidth="9" defaultRowHeight="14"/>
  <cols>
    <col min="1" max="1" width="4.75454545454545" customWidth="1"/>
    <col min="2" max="2" width="10.1272727272727" customWidth="1"/>
    <col min="3" max="3" width="8.37272727272727" customWidth="1"/>
    <col min="4" max="4" width="11.1272727272727" customWidth="1"/>
    <col min="5" max="5" width="5.25454545454545" customWidth="1"/>
    <col min="6" max="6" width="9.25454545454545" customWidth="1"/>
    <col min="7" max="7" width="8.75454545454545" customWidth="1"/>
    <col min="9" max="9" width="9.37272727272727" customWidth="1"/>
    <col min="10" max="10" width="10.3727272727273" customWidth="1"/>
    <col min="11" max="11" width="10.2545454545455" customWidth="1"/>
  </cols>
  <sheetData>
    <row r="1" ht="30" customHeight="1"/>
    <row r="2" ht="63" customHeight="1" spans="2:11">
      <c r="B2" s="3" t="s">
        <v>0</v>
      </c>
      <c r="C2" s="3"/>
      <c r="D2" s="3"/>
      <c r="E2" s="3"/>
      <c r="F2" s="3"/>
      <c r="G2" s="3"/>
      <c r="H2" s="3"/>
      <c r="I2" s="3"/>
      <c r="J2" s="3"/>
      <c r="K2" s="3"/>
    </row>
    <row r="3" s="1" customFormat="1" spans="2:11">
      <c r="B3" s="4" t="s">
        <v>1</v>
      </c>
      <c r="C3" s="4"/>
      <c r="D3" s="5" t="s">
        <v>2</v>
      </c>
      <c r="E3" s="5"/>
      <c r="F3" s="5"/>
      <c r="G3" s="5"/>
      <c r="H3" s="6" t="s">
        <v>3</v>
      </c>
      <c r="I3" s="17"/>
      <c r="J3" s="4"/>
      <c r="K3" s="18"/>
    </row>
    <row r="4" ht="21" customHeight="1" spans="2:11">
      <c r="B4" s="4" t="s">
        <v>4</v>
      </c>
      <c r="C4" s="4"/>
      <c r="D4" s="5" t="s">
        <v>5</v>
      </c>
      <c r="E4" s="5"/>
      <c r="F4" s="5"/>
      <c r="G4" s="5"/>
      <c r="H4" s="5" t="s">
        <v>6</v>
      </c>
      <c r="I4" s="5"/>
      <c r="J4" s="5" t="s">
        <v>7</v>
      </c>
      <c r="K4" s="19"/>
    </row>
    <row r="5" s="2" customFormat="1" ht="33" customHeight="1" spans="2:11">
      <c r="B5" s="7" t="s">
        <v>8</v>
      </c>
      <c r="C5" s="8" t="s">
        <v>9</v>
      </c>
      <c r="D5" s="8" t="s">
        <v>10</v>
      </c>
      <c r="E5" s="8" t="s">
        <v>6</v>
      </c>
      <c r="F5" s="8" t="s">
        <v>11</v>
      </c>
      <c r="G5" s="8" t="s">
        <v>12</v>
      </c>
      <c r="H5" s="8" t="s">
        <v>13</v>
      </c>
      <c r="I5" s="8" t="s">
        <v>14</v>
      </c>
      <c r="J5" s="8" t="s">
        <v>15</v>
      </c>
      <c r="K5" s="20" t="s">
        <v>16</v>
      </c>
    </row>
    <row r="6" s="2" customFormat="1" ht="18" customHeight="1" spans="2:11">
      <c r="B6" s="9" t="s">
        <v>17</v>
      </c>
      <c r="C6" s="10" t="str">
        <f>VLOOKUP($B6,[1]上月余额!$A:$F,2,FALSE)</f>
        <v>电阻</v>
      </c>
      <c r="D6" s="10" t="str">
        <f>VLOOKUP($B6,[1]上月余额!$A:$F,3,FALSE)</f>
        <v>25Ω</v>
      </c>
      <c r="E6" s="10" t="str">
        <f>VLOOKUP($B6,[1]上月余额!$A:$F,4,FALSE)</f>
        <v>支</v>
      </c>
      <c r="F6" s="11">
        <v>500</v>
      </c>
      <c r="G6" s="10">
        <v>2200</v>
      </c>
      <c r="H6" s="11">
        <v>2333</v>
      </c>
      <c r="I6" s="11">
        <f t="shared" ref="I6:I24" si="0">IF(B6="","",F6+G6-H6)</f>
        <v>367</v>
      </c>
      <c r="J6" s="11">
        <v>500</v>
      </c>
      <c r="K6" s="21">
        <f>IF(H6&lt;=I6,1,0)</f>
        <v>0</v>
      </c>
    </row>
    <row r="7" s="2" customFormat="1" ht="18" customHeight="1" spans="2:11">
      <c r="B7" s="12" t="s">
        <v>18</v>
      </c>
      <c r="C7" s="10" t="str">
        <f>VLOOKUP(B7,[1]上月余额!A:F,2,FALSE)</f>
        <v>电阻</v>
      </c>
      <c r="D7" s="10" t="str">
        <f>VLOOKUP($B7,[1]上月余额!$A:$F,3,FALSE)</f>
        <v>32Ω</v>
      </c>
      <c r="E7" s="10" t="str">
        <f>VLOOKUP($B7,[1]上月余额!$A:$F,4,FALSE)</f>
        <v>支</v>
      </c>
      <c r="F7" s="11">
        <v>10000</v>
      </c>
      <c r="G7" s="10">
        <v>950</v>
      </c>
      <c r="H7" s="11">
        <v>7864</v>
      </c>
      <c r="I7" s="11">
        <f t="shared" si="0"/>
        <v>3086</v>
      </c>
      <c r="J7" s="11">
        <v>2800</v>
      </c>
      <c r="K7" s="21">
        <f t="shared" ref="K7:K13" si="1">IF(H7&lt;=I7,1,0)</f>
        <v>0</v>
      </c>
    </row>
    <row r="8" s="2" customFormat="1" ht="18" customHeight="1" spans="2:11">
      <c r="B8" s="12" t="s">
        <v>19</v>
      </c>
      <c r="C8" s="10" t="str">
        <f>VLOOKUP(B8,[1]上月余额!A:F,2,FALSE)</f>
        <v>电阻</v>
      </c>
      <c r="D8" s="10" t="str">
        <f>VLOOKUP($B8,[1]上月余额!$A:$F,3,FALSE)</f>
        <v>100Ω</v>
      </c>
      <c r="E8" s="10" t="str">
        <f>VLOOKUP($B8,[1]上月余额!$A:$F,4,FALSE)</f>
        <v>支</v>
      </c>
      <c r="F8" s="11">
        <v>820</v>
      </c>
      <c r="G8" s="10">
        <v>1200</v>
      </c>
      <c r="H8" s="11">
        <v>902</v>
      </c>
      <c r="I8" s="11">
        <f t="shared" si="0"/>
        <v>1118</v>
      </c>
      <c r="J8" s="11">
        <v>1500</v>
      </c>
      <c r="K8" s="21">
        <f t="shared" si="1"/>
        <v>1</v>
      </c>
    </row>
    <row r="9" s="2" customFormat="1" ht="18" customHeight="1" spans="2:11">
      <c r="B9" s="12" t="s">
        <v>20</v>
      </c>
      <c r="C9" s="10" t="str">
        <f>VLOOKUP(B9,[1]上月余额!A:F,2,FALSE)</f>
        <v>电阻</v>
      </c>
      <c r="D9" s="10" t="str">
        <f>VLOOKUP($B9,[1]上月余额!$A:$F,3,FALSE)</f>
        <v>320Ω</v>
      </c>
      <c r="E9" s="10" t="str">
        <f>VLOOKUP($B9,[1]上月余额!$A:$F,4,FALSE)</f>
        <v>支</v>
      </c>
      <c r="F9" s="11">
        <v>1580</v>
      </c>
      <c r="G9" s="10">
        <v>1000</v>
      </c>
      <c r="H9" s="11">
        <v>1290</v>
      </c>
      <c r="I9" s="11">
        <f t="shared" si="0"/>
        <v>1290</v>
      </c>
      <c r="J9" s="11">
        <v>1500</v>
      </c>
      <c r="K9" s="21">
        <f t="shared" si="1"/>
        <v>1</v>
      </c>
    </row>
    <row r="10" s="2" customFormat="1" ht="18" customHeight="1" spans="2:11">
      <c r="B10" s="12" t="s">
        <v>21</v>
      </c>
      <c r="C10" s="10" t="str">
        <f>VLOOKUP(B10,[1]上月余额!A:F,2,FALSE)</f>
        <v>电阻</v>
      </c>
      <c r="D10" s="10" t="str">
        <f>VLOOKUP($B10,[1]上月余额!$A:$F,3,FALSE)</f>
        <v>29Ω</v>
      </c>
      <c r="E10" s="10" t="str">
        <f>VLOOKUP($B10,[1]上月余额!$A:$F,4,FALSE)</f>
        <v>支</v>
      </c>
      <c r="F10" s="11">
        <v>700</v>
      </c>
      <c r="G10" s="10">
        <v>5510</v>
      </c>
      <c r="H10" s="11">
        <v>5950</v>
      </c>
      <c r="I10" s="11">
        <f t="shared" si="0"/>
        <v>260</v>
      </c>
      <c r="J10" s="11">
        <v>500</v>
      </c>
      <c r="K10" s="21">
        <f t="shared" si="1"/>
        <v>0</v>
      </c>
    </row>
    <row r="11" s="2" customFormat="1" ht="18" customHeight="1" spans="2:11">
      <c r="B11" s="12" t="s">
        <v>22</v>
      </c>
      <c r="C11" s="10" t="str">
        <f>VLOOKUP(B11,[1]上月余额!A:F,2,FALSE)</f>
        <v>电阻</v>
      </c>
      <c r="D11" s="10" t="str">
        <f>VLOOKUP($B11,[1]上月余额!$A:$F,3,FALSE)</f>
        <v>30Ω</v>
      </c>
      <c r="E11" s="10" t="str">
        <f>VLOOKUP($B11,[1]上月余额!$A:$F,4,FALSE)</f>
        <v>支</v>
      </c>
      <c r="F11" s="11">
        <v>980</v>
      </c>
      <c r="G11" s="10">
        <v>4427</v>
      </c>
      <c r="H11" s="11">
        <v>3200</v>
      </c>
      <c r="I11" s="11">
        <f t="shared" si="0"/>
        <v>2207</v>
      </c>
      <c r="J11" s="11">
        <v>1500</v>
      </c>
      <c r="K11" s="21">
        <f t="shared" si="1"/>
        <v>0</v>
      </c>
    </row>
    <row r="12" s="2" customFormat="1" ht="18" customHeight="1" spans="2:11">
      <c r="B12" s="12" t="s">
        <v>23</v>
      </c>
      <c r="C12" s="10" t="str">
        <f>VLOOKUP(B12,[1]上月余额!A:F,2,FALSE)</f>
        <v>电容</v>
      </c>
      <c r="D12" s="10" t="str">
        <f>VLOOKUP($B12,[1]上月余额!$A:$F,3,FALSE)</f>
        <v>10F</v>
      </c>
      <c r="E12" s="10" t="str">
        <f>VLOOKUP($B12,[1]上月余额!$A:$F,4,FALSE)</f>
        <v>支</v>
      </c>
      <c r="F12" s="11">
        <v>700</v>
      </c>
      <c r="G12" s="10">
        <v>2500</v>
      </c>
      <c r="H12" s="11">
        <v>2100</v>
      </c>
      <c r="I12" s="11">
        <f t="shared" si="0"/>
        <v>1100</v>
      </c>
      <c r="J12" s="11">
        <v>1000</v>
      </c>
      <c r="K12" s="21">
        <f t="shared" si="1"/>
        <v>0</v>
      </c>
    </row>
    <row r="13" s="2" customFormat="1" ht="18" customHeight="1" spans="2:11">
      <c r="B13" s="12" t="s">
        <v>24</v>
      </c>
      <c r="C13" s="10" t="str">
        <f>VLOOKUP(B13,[1]上月余额!A:F,2,FALSE)</f>
        <v>电容</v>
      </c>
      <c r="D13" s="10" t="str">
        <f>VLOOKUP($B13,[1]上月余额!$A:$F,3,FALSE)</f>
        <v>18F</v>
      </c>
      <c r="E13" s="10" t="str">
        <f>VLOOKUP($B13,[1]上月余额!$A:$F,4,FALSE)</f>
        <v>支</v>
      </c>
      <c r="F13" s="11">
        <v>850</v>
      </c>
      <c r="G13" s="10">
        <v>1825</v>
      </c>
      <c r="H13" s="11">
        <v>1200</v>
      </c>
      <c r="I13" s="11">
        <f t="shared" si="0"/>
        <v>1475</v>
      </c>
      <c r="J13" s="11">
        <v>1000</v>
      </c>
      <c r="K13" s="21">
        <f t="shared" si="1"/>
        <v>1</v>
      </c>
    </row>
    <row r="14" s="2" customFormat="1" ht="18" customHeight="1" spans="2:11">
      <c r="B14" s="12" t="s">
        <v>25</v>
      </c>
      <c r="C14" s="10" t="str">
        <f>VLOOKUP(B14,[1]上月余额!A:F,2,FALSE)</f>
        <v>电容</v>
      </c>
      <c r="D14" s="10" t="str">
        <f>VLOOKUP($B14,[1]上月余额!$A:$F,3,FALSE)</f>
        <v>50F</v>
      </c>
      <c r="E14" s="10" t="str">
        <f>VLOOKUP($B14,[1]上月余额!$A:$F,4,FALSE)</f>
        <v>支</v>
      </c>
      <c r="F14" s="11">
        <v>456</v>
      </c>
      <c r="G14" s="10">
        <v>1533</v>
      </c>
      <c r="H14" s="11">
        <v>534</v>
      </c>
      <c r="I14" s="11">
        <f t="shared" si="0"/>
        <v>1455</v>
      </c>
      <c r="J14" s="11">
        <v>1000</v>
      </c>
      <c r="K14" s="21">
        <f t="shared" ref="K14:K24" si="2">IF(H14&lt;=I14,1,0)</f>
        <v>1</v>
      </c>
    </row>
    <row r="15" s="2" customFormat="1" ht="18" customHeight="1" spans="2:11">
      <c r="B15" s="12" t="s">
        <v>26</v>
      </c>
      <c r="C15" s="10" t="str">
        <f>VLOOKUP(B15,[1]上月余额!A:F,2,FALSE)</f>
        <v>电容</v>
      </c>
      <c r="D15" s="10" t="str">
        <f>VLOOKUP($B15,[1]上月余额!$A:$F,3,FALSE)</f>
        <v>100F</v>
      </c>
      <c r="E15" s="10" t="str">
        <f>VLOOKUP($B15,[1]上月余额!$A:$F,4,FALSE)</f>
        <v>支</v>
      </c>
      <c r="F15" s="11">
        <v>1470</v>
      </c>
      <c r="G15" s="10">
        <v>1720</v>
      </c>
      <c r="H15" s="11">
        <v>1873</v>
      </c>
      <c r="I15" s="11">
        <f t="shared" si="0"/>
        <v>1317</v>
      </c>
      <c r="J15" s="11">
        <v>1000</v>
      </c>
      <c r="K15" s="21">
        <f t="shared" si="2"/>
        <v>0</v>
      </c>
    </row>
    <row r="16" s="2" customFormat="1" ht="18" customHeight="1" spans="2:11">
      <c r="B16" s="12" t="s">
        <v>27</v>
      </c>
      <c r="C16" s="10" t="str">
        <f>VLOOKUP(B16,[1]上月余额!A:F,2,FALSE)</f>
        <v>电容</v>
      </c>
      <c r="D16" s="10" t="str">
        <f>VLOOKUP($B16,[1]上月余额!$A:$F,3,FALSE)</f>
        <v>25F</v>
      </c>
      <c r="E16" s="10" t="str">
        <f>VLOOKUP($B16,[1]上月余额!$A:$F,4,FALSE)</f>
        <v>支</v>
      </c>
      <c r="F16" s="11">
        <v>840</v>
      </c>
      <c r="G16" s="10">
        <v>1500</v>
      </c>
      <c r="H16" s="11">
        <v>1641</v>
      </c>
      <c r="I16" s="11">
        <f t="shared" si="0"/>
        <v>699</v>
      </c>
      <c r="J16" s="11">
        <v>1000</v>
      </c>
      <c r="K16" s="21">
        <f t="shared" si="2"/>
        <v>0</v>
      </c>
    </row>
    <row r="17" s="2" customFormat="1" ht="18" customHeight="1" spans="2:11">
      <c r="B17" s="12" t="s">
        <v>28</v>
      </c>
      <c r="C17" s="10" t="str">
        <f>VLOOKUP(B17,[1]上月余额!A:F,2,FALSE)</f>
        <v>电容</v>
      </c>
      <c r="D17" s="10" t="str">
        <f>VLOOKUP($B17,[1]上月余额!$A:$F,3,FALSE)</f>
        <v>0.5F</v>
      </c>
      <c r="E17" s="10" t="str">
        <f>VLOOKUP($B17,[1]上月余额!$A:$F,4,FALSE)</f>
        <v>支</v>
      </c>
      <c r="F17" s="11">
        <v>521</v>
      </c>
      <c r="G17" s="10">
        <v>6150</v>
      </c>
      <c r="H17" s="11">
        <v>5630</v>
      </c>
      <c r="I17" s="11">
        <f t="shared" si="0"/>
        <v>1041</v>
      </c>
      <c r="J17" s="11">
        <v>1200</v>
      </c>
      <c r="K17" s="21">
        <f t="shared" si="2"/>
        <v>0</v>
      </c>
    </row>
    <row r="18" s="2" customFormat="1" ht="18" customHeight="1" spans="2:11">
      <c r="B18" s="12" t="s">
        <v>29</v>
      </c>
      <c r="C18" s="10" t="str">
        <f>VLOOKUP(B18,[1]上月余额!A:F,2,FALSE)</f>
        <v>集成块</v>
      </c>
      <c r="D18" s="10" t="str">
        <f>VLOOKUP($B18,[1]上月余额!$A:$F,3,FALSE)</f>
        <v>AEu8139</v>
      </c>
      <c r="E18" s="10" t="str">
        <f>VLOOKUP($B18,[1]上月余额!$A:$F,4,FALSE)</f>
        <v>支</v>
      </c>
      <c r="F18" s="11">
        <v>146</v>
      </c>
      <c r="G18" s="10">
        <v>2000</v>
      </c>
      <c r="H18" s="11">
        <v>355</v>
      </c>
      <c r="I18" s="11">
        <f t="shared" si="0"/>
        <v>1791</v>
      </c>
      <c r="J18" s="11">
        <v>1500</v>
      </c>
      <c r="K18" s="21">
        <f t="shared" si="2"/>
        <v>1</v>
      </c>
    </row>
    <row r="19" s="2" customFormat="1" ht="18" customHeight="1" spans="2:11">
      <c r="B19" s="12" t="s">
        <v>30</v>
      </c>
      <c r="C19" s="10" t="str">
        <f>VLOOKUP(B19,[1]上月余额!A:F,2,FALSE)</f>
        <v>集成块</v>
      </c>
      <c r="D19" s="10" t="str">
        <f>VLOOKUP($B19,[1]上月余额!$A:$F,3,FALSE)</f>
        <v>AEu8120</v>
      </c>
      <c r="E19" s="10" t="str">
        <f>VLOOKUP($B19,[1]上月余额!$A:$F,4,FALSE)</f>
        <v>支</v>
      </c>
      <c r="F19" s="11">
        <v>300</v>
      </c>
      <c r="G19" s="10">
        <v>8660</v>
      </c>
      <c r="H19" s="11">
        <v>5780</v>
      </c>
      <c r="I19" s="11">
        <f t="shared" si="0"/>
        <v>3180</v>
      </c>
      <c r="J19" s="11">
        <v>2800</v>
      </c>
      <c r="K19" s="21">
        <f t="shared" si="2"/>
        <v>0</v>
      </c>
    </row>
    <row r="20" s="2" customFormat="1" ht="18" customHeight="1" spans="2:11">
      <c r="B20" s="12" t="s">
        <v>31</v>
      </c>
      <c r="C20" s="10" t="str">
        <f>VLOOKUP(B20,[1]上月余额!A:F,2,FALSE)</f>
        <v>集成块</v>
      </c>
      <c r="D20" s="10" t="str">
        <f>VLOOKUP($B20,[1]上月余额!$A:$F,3,FALSE)</f>
        <v>AEu8141</v>
      </c>
      <c r="E20" s="10" t="str">
        <f>VLOOKUP($B20,[1]上月余额!$A:$F,4,FALSE)</f>
        <v>支</v>
      </c>
      <c r="F20" s="11">
        <v>452</v>
      </c>
      <c r="G20" s="10">
        <v>1000</v>
      </c>
      <c r="H20" s="11">
        <v>298</v>
      </c>
      <c r="I20" s="11">
        <f t="shared" si="0"/>
        <v>1154</v>
      </c>
      <c r="J20" s="11">
        <v>1200</v>
      </c>
      <c r="K20" s="21">
        <f t="shared" si="2"/>
        <v>1</v>
      </c>
    </row>
    <row r="21" s="2" customFormat="1" ht="18" customHeight="1" spans="2:11">
      <c r="B21" s="12" t="s">
        <v>32</v>
      </c>
      <c r="C21" s="10" t="str">
        <f>VLOOKUP(B21,[1]上月余额!A:F,2,FALSE)</f>
        <v>集成块</v>
      </c>
      <c r="D21" s="10" t="str">
        <f>VLOOKUP($B21,[1]上月余额!$A:$F,3,FALSE)</f>
        <v>AEu8152</v>
      </c>
      <c r="E21" s="10" t="str">
        <f>VLOOKUP($B21,[1]上月余额!$A:$F,4,FALSE)</f>
        <v>支</v>
      </c>
      <c r="F21" s="11">
        <v>125</v>
      </c>
      <c r="G21" s="10">
        <v>3500</v>
      </c>
      <c r="H21" s="11">
        <v>1060</v>
      </c>
      <c r="I21" s="11">
        <f t="shared" si="0"/>
        <v>2565</v>
      </c>
      <c r="J21" s="11">
        <v>2800</v>
      </c>
      <c r="K21" s="21">
        <f t="shared" si="2"/>
        <v>1</v>
      </c>
    </row>
    <row r="22" s="2" customFormat="1" ht="18" customHeight="1" spans="2:11">
      <c r="B22" s="12" t="s">
        <v>33</v>
      </c>
      <c r="C22" s="10" t="str">
        <f>VLOOKUP(B22,[1]上月余额!A:F,2,FALSE)</f>
        <v>集成块</v>
      </c>
      <c r="D22" s="10" t="str">
        <f>VLOOKUP($B22,[1]上月余额!$A:$F,3,FALSE)</f>
        <v>AEu8143</v>
      </c>
      <c r="E22" s="10" t="str">
        <f>VLOOKUP($B22,[1]上月余额!$A:$F,4,FALSE)</f>
        <v>支</v>
      </c>
      <c r="F22" s="11">
        <v>41</v>
      </c>
      <c r="G22" s="10">
        <v>2120</v>
      </c>
      <c r="H22" s="11">
        <v>1400</v>
      </c>
      <c r="I22" s="11">
        <f t="shared" si="0"/>
        <v>761</v>
      </c>
      <c r="J22" s="11">
        <v>1000</v>
      </c>
      <c r="K22" s="21">
        <f t="shared" si="2"/>
        <v>0</v>
      </c>
    </row>
    <row r="23" spans="2:11">
      <c r="B23" s="12" t="s">
        <v>34</v>
      </c>
      <c r="C23" s="10" t="str">
        <f>VLOOKUP(B23,[1]上月余额!A:F,2,FALSE)</f>
        <v>集成块</v>
      </c>
      <c r="D23" s="10" t="str">
        <f>VLOOKUP($B23,[1]上月余额!$A:$F,3,FALSE)</f>
        <v>AEu9144</v>
      </c>
      <c r="E23" s="10" t="str">
        <f>VLOOKUP($B23,[1]上月余额!$A:$F,4,FALSE)</f>
        <v>支</v>
      </c>
      <c r="F23" s="11">
        <v>50</v>
      </c>
      <c r="G23" s="10">
        <v>1480</v>
      </c>
      <c r="H23" s="11">
        <v>650</v>
      </c>
      <c r="I23" s="11">
        <f t="shared" si="0"/>
        <v>880</v>
      </c>
      <c r="J23" s="11">
        <v>1000</v>
      </c>
      <c r="K23" s="21">
        <f t="shared" si="2"/>
        <v>1</v>
      </c>
    </row>
    <row r="24" ht="14.75" spans="2:11">
      <c r="B24" s="13" t="s">
        <v>35</v>
      </c>
      <c r="C24" s="14" t="str">
        <f>VLOOKUP(B24,[1]上月余额!A:F,2,FALSE)</f>
        <v>集成块</v>
      </c>
      <c r="D24" s="14" t="str">
        <f>VLOOKUP($B24,[1]上月余额!$A:$F,3,FALSE)</f>
        <v>AEu8145</v>
      </c>
      <c r="E24" s="14" t="str">
        <f>VLOOKUP($B24,[1]上月余额!$A:$F,4,FALSE)</f>
        <v>支</v>
      </c>
      <c r="F24" s="15">
        <v>18</v>
      </c>
      <c r="G24" s="14">
        <v>2820</v>
      </c>
      <c r="H24" s="15">
        <v>1310</v>
      </c>
      <c r="I24" s="15">
        <f t="shared" si="0"/>
        <v>1528</v>
      </c>
      <c r="J24" s="15">
        <v>1500</v>
      </c>
      <c r="K24" s="21">
        <f t="shared" si="2"/>
        <v>1</v>
      </c>
    </row>
    <row r="25" spans="8:8">
      <c r="H25" s="16"/>
    </row>
  </sheetData>
  <mergeCells count="7">
    <mergeCell ref="B2:K2"/>
    <mergeCell ref="B3:C3"/>
    <mergeCell ref="D3:G3"/>
    <mergeCell ref="I3:J3"/>
    <mergeCell ref="B4:C4"/>
    <mergeCell ref="D4:G4"/>
    <mergeCell ref="H4:I4"/>
  </mergeCells>
  <conditionalFormatting sqref="K6:K24">
    <cfRule type="cellIs" dxfId="0" priority="1" operator="equal">
      <formula>1</formula>
    </cfRule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雨林木风封装组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安全库存量预警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123</cp:lastModifiedBy>
  <dcterms:created xsi:type="dcterms:W3CDTF">2012-06-07T09:04:00Z</dcterms:created>
  <dcterms:modified xsi:type="dcterms:W3CDTF">2020-11-15T04:33:02Z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