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tabRatio="520"/>
  </bookViews>
  <sheets>
    <sheet name="普通年金与先付年金本金、利息比较分析" sheetId="3" r:id="rId1"/>
  </sheets>
  <calcPr calcId="144525"/>
</workbook>
</file>

<file path=xl/sharedStrings.xml><?xml version="1.0" encoding="utf-8"?>
<sst xmlns="http://schemas.openxmlformats.org/spreadsheetml/2006/main" count="23" uniqueCount="19">
  <si>
    <t>普通年金与先付年金本金、利息比较分析</t>
  </si>
  <si>
    <t>公司名称</t>
  </si>
  <si>
    <t>华云信息有限公司</t>
  </si>
  <si>
    <t>制表时间</t>
  </si>
  <si>
    <t>单位</t>
  </si>
  <si>
    <t>元</t>
  </si>
  <si>
    <t>贷款资料表</t>
  </si>
  <si>
    <t>贷款额</t>
  </si>
  <si>
    <t>年利率</t>
  </si>
  <si>
    <t>贷款期限</t>
  </si>
  <si>
    <t>普通年金本息合计</t>
  </si>
  <si>
    <t>先付年金本息合计</t>
  </si>
  <si>
    <t>各年份本金、利息支出比较</t>
  </si>
  <si>
    <r>
      <rPr>
        <b/>
        <sz val="18"/>
        <color theme="0"/>
        <rFont val="宋体"/>
        <charset val="134"/>
      </rPr>
      <t>利息</t>
    </r>
    <r>
      <rPr>
        <b/>
        <sz val="10"/>
        <color theme="0"/>
        <rFont val="宋体"/>
        <charset val="134"/>
      </rPr>
      <t>支付比较</t>
    </r>
  </si>
  <si>
    <t>年份</t>
  </si>
  <si>
    <t>合计</t>
  </si>
  <si>
    <t>普通年金</t>
  </si>
  <si>
    <t>先付年金</t>
  </si>
  <si>
    <r>
      <rPr>
        <b/>
        <sz val="18"/>
        <color theme="0"/>
        <rFont val="宋体"/>
        <charset val="134"/>
      </rPr>
      <t>本金</t>
    </r>
    <r>
      <rPr>
        <b/>
        <sz val="10"/>
        <color theme="0"/>
        <rFont val="宋体"/>
        <charset val="134"/>
      </rPr>
      <t>支付比较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</si>
</sst>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&quot;￥&quot;#,##0.00_);[Red]\(&quot;￥&quot;#,##0.00\)"/>
  </numFmts>
  <fonts count="27"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6"/>
      <name val="宋体"/>
      <charset val="134"/>
    </font>
    <font>
      <b/>
      <sz val="10"/>
      <color theme="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25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9" borderId="7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4" fillId="8" borderId="11" applyNumberFormat="0" applyAlignment="0" applyProtection="0">
      <alignment vertical="center"/>
    </xf>
    <xf numFmtId="0" fontId="7" fillId="8" borderId="5" applyNumberFormat="0" applyAlignment="0" applyProtection="0">
      <alignment vertical="center"/>
    </xf>
    <xf numFmtId="0" fontId="25" fillId="35" borderId="12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/>
    <xf numFmtId="176" fontId="2" fillId="0" borderId="1" xfId="0" applyNumberFormat="1" applyFont="1" applyBorder="1"/>
    <xf numFmtId="0" fontId="2" fillId="0" borderId="0" xfId="0" applyFont="1"/>
    <xf numFmtId="10" fontId="2" fillId="0" borderId="1" xfId="0" applyNumberFormat="1" applyFont="1" applyBorder="1"/>
    <xf numFmtId="0" fontId="2" fillId="0" borderId="1" xfId="0" applyFont="1" applyBorder="1"/>
    <xf numFmtId="176" fontId="2" fillId="3" borderId="1" xfId="0" applyNumberFormat="1" applyFont="1" applyFill="1" applyBorder="1"/>
    <xf numFmtId="0" fontId="3" fillId="0" borderId="0" xfId="0" applyFont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FAF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利息支付比较图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普通年金与先付年金本金、利息比较分析!$C$10</c:f>
              <c:strCache>
                <c:ptCount val="1"/>
                <c:pt idx="0">
                  <c:v>年份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elete val="1"/>
          </c:dLbls>
          <c:val>
            <c:numRef>
              <c:f>普通年金与先付年金本金、利息比较分析!$D$10:$H$10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2"/>
          <c:order val="1"/>
          <c:tx>
            <c:strRef>
              <c:f>普通年金与先付年金本金、利息比较分析!$C$11</c:f>
              <c:strCache>
                <c:ptCount val="1"/>
                <c:pt idx="0">
                  <c:v>普通年金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Lbls>
            <c:delete val="1"/>
          </c:dLbls>
          <c:val>
            <c:numRef>
              <c:f>普通年金与先付年金本金、利息比较分析!$D$11:$H$11</c:f>
              <c:numCache>
                <c:formatCode>"￥"#,##0.00_);[Red]\("￥"#,##0.00\)</c:formatCode>
                <c:ptCount val="5"/>
                <c:pt idx="0">
                  <c:v>41250</c:v>
                </c:pt>
                <c:pt idx="1">
                  <c:v>34253.6321448074</c:v>
                </c:pt>
                <c:pt idx="2">
                  <c:v>26680.0639415614</c:v>
                </c:pt>
                <c:pt idx="3">
                  <c:v>18481.6763615475</c:v>
                </c:pt>
                <c:pt idx="4">
                  <c:v>9606.92180618257</c:v>
                </c:pt>
              </c:numCache>
            </c:numRef>
          </c:val>
        </c:ser>
        <c:ser>
          <c:idx val="0"/>
          <c:order val="2"/>
          <c:tx>
            <c:strRef>
              <c:f>普通年金与先付年金本金、利息比较分析!$C$12</c:f>
              <c:strCache>
                <c:ptCount val="1"/>
                <c:pt idx="0">
                  <c:v>先付年金</c:v>
                </c:pt>
              </c:strCache>
            </c:strRef>
          </c:tx>
          <c:invertIfNegative val="0"/>
          <c:dLbls>
            <c:delete val="1"/>
          </c:dLbls>
          <c:val>
            <c:numRef>
              <c:f>普通年金与先付年金本金、利息比较分析!$D$12:$H$12</c:f>
              <c:numCache>
                <c:formatCode>"￥"#,##0.00_);[Red]\("￥"#,##0.00\)</c:formatCode>
                <c:ptCount val="5"/>
                <c:pt idx="0">
                  <c:v>0</c:v>
                </c:pt>
                <c:pt idx="1">
                  <c:v>31643.0781938174</c:v>
                </c:pt>
                <c:pt idx="2">
                  <c:v>24646.7103386248</c:v>
                </c:pt>
                <c:pt idx="3">
                  <c:v>17073.1421353788</c:v>
                </c:pt>
                <c:pt idx="4">
                  <c:v>8874.75455536494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1970048"/>
        <c:axId val="294912768"/>
      </c:barChart>
      <c:catAx>
        <c:axId val="2919700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94912768"/>
        <c:crosses val="autoZero"/>
        <c:auto val="1"/>
        <c:lblAlgn val="ctr"/>
        <c:lblOffset val="100"/>
        <c:noMultiLvlLbl val="0"/>
      </c:catAx>
      <c:valAx>
        <c:axId val="29491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91970048"/>
        <c:crosses val="autoZero"/>
        <c:crossBetween val="between"/>
      </c:valAx>
    </c:plotArea>
    <c:legend>
      <c:legendPos val="r"/>
      <c:legendEntry>
        <c:idx val="0"/>
        <c:delete val="1"/>
      </c:legendEntry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rgbClr val="FC9FCB"/>
        </a:gs>
        <a:gs pos="13000">
          <a:srgbClr val="F8B049"/>
        </a:gs>
        <a:gs pos="21001">
          <a:srgbClr val="F8B049"/>
        </a:gs>
        <a:gs pos="63000">
          <a:srgbClr val="FEE7F2"/>
        </a:gs>
        <a:gs pos="67000">
          <a:srgbClr val="F952A0"/>
        </a:gs>
        <a:gs pos="69000">
          <a:srgbClr val="C50849"/>
        </a:gs>
        <a:gs pos="82001">
          <a:srgbClr val="B43E85"/>
        </a:gs>
        <a:gs pos="100000">
          <a:srgbClr val="F8B049"/>
        </a:gs>
      </a:gsLst>
      <a:lin ang="5400000" scaled="0"/>
      <a:tileRect r="-100000" b="-100000"/>
    </a:gra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本金支付比较图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普通年金与先付年金本金、利息比较分析!$C$15</c:f>
              <c:strCache>
                <c:ptCount val="1"/>
                <c:pt idx="0">
                  <c:v>年份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elete val="1"/>
          </c:dLbls>
          <c:val>
            <c:numRef>
              <c:f>普通年金与先付年金本金、利息比较分析!$D$15:$H$15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2"/>
          <c:order val="1"/>
          <c:tx>
            <c:strRef>
              <c:f>普通年金与先付年金本金、利息比较分析!$C$16</c:f>
              <c:strCache>
                <c:ptCount val="1"/>
                <c:pt idx="0">
                  <c:v>普通年金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Lbls>
            <c:delete val="1"/>
          </c:dLbls>
          <c:val>
            <c:numRef>
              <c:f>普通年金与先付年金本金、利息比较分析!$D$16:$H$16</c:f>
              <c:numCache>
                <c:formatCode>"￥"#,##0.00_);[Red]\("￥"#,##0.00\)</c:formatCode>
                <c:ptCount val="5"/>
                <c:pt idx="0">
                  <c:v>84804.4588508197</c:v>
                </c:pt>
                <c:pt idx="1">
                  <c:v>91800.8267060124</c:v>
                </c:pt>
                <c:pt idx="2">
                  <c:v>99374.3949092584</c:v>
                </c:pt>
                <c:pt idx="3">
                  <c:v>107572.782489272</c:v>
                </c:pt>
                <c:pt idx="4">
                  <c:v>116447.537044637</c:v>
                </c:pt>
              </c:numCache>
            </c:numRef>
          </c:val>
        </c:ser>
        <c:ser>
          <c:idx val="0"/>
          <c:order val="2"/>
          <c:tx>
            <c:strRef>
              <c:f>普通年金与先付年金本金、利息比较分析!$C$17</c:f>
              <c:strCache>
                <c:ptCount val="1"/>
                <c:pt idx="0">
                  <c:v>先付年金</c:v>
                </c:pt>
              </c:strCache>
            </c:strRef>
          </c:tx>
          <c:invertIfNegative val="0"/>
          <c:dLbls>
            <c:delete val="1"/>
          </c:dLbls>
          <c:val>
            <c:numRef>
              <c:f>普通年金与先付年金本金、利息比较分析!$D$17:$H$17</c:f>
              <c:numCache>
                <c:formatCode>"￥"#,##0.00_);[Red]\("￥"#,##0.00\)</c:formatCode>
                <c:ptCount val="5"/>
                <c:pt idx="0">
                  <c:v>116447.537044637</c:v>
                </c:pt>
                <c:pt idx="1">
                  <c:v>84804.4588508197</c:v>
                </c:pt>
                <c:pt idx="2">
                  <c:v>91800.8267060124</c:v>
                </c:pt>
                <c:pt idx="3">
                  <c:v>99374.3949092584</c:v>
                </c:pt>
                <c:pt idx="4">
                  <c:v>107572.782489272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552704"/>
        <c:axId val="303419392"/>
      </c:barChart>
      <c:catAx>
        <c:axId val="2965527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03419392"/>
        <c:crosses val="autoZero"/>
        <c:auto val="1"/>
        <c:lblAlgn val="ctr"/>
        <c:lblOffset val="100"/>
        <c:noMultiLvlLbl val="0"/>
      </c:catAx>
      <c:valAx>
        <c:axId val="303419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96552704"/>
        <c:crosses val="autoZero"/>
        <c:crossBetween val="between"/>
      </c:valAx>
    </c:plotArea>
    <c:legend>
      <c:legendPos val="r"/>
      <c:legendEntry>
        <c:idx val="0"/>
        <c:delete val="1"/>
      </c:legendEntry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rgbClr val="FC9FCB"/>
        </a:gs>
        <a:gs pos="13000">
          <a:srgbClr val="F8B049"/>
        </a:gs>
        <a:gs pos="21001">
          <a:srgbClr val="F8B049"/>
        </a:gs>
        <a:gs pos="63000">
          <a:srgbClr val="FEE7F2"/>
        </a:gs>
        <a:gs pos="67000">
          <a:srgbClr val="F952A0"/>
        </a:gs>
        <a:gs pos="69000">
          <a:srgbClr val="C50849"/>
        </a:gs>
        <a:gs pos="82001">
          <a:srgbClr val="B43E85"/>
        </a:gs>
        <a:gs pos="100000">
          <a:srgbClr val="F8B049"/>
        </a:gs>
      </a:gsLst>
      <a:lin ang="5400000" scaled="0"/>
      <a:tileRect r="-100000" b="-100000"/>
    </a:gra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76199</xdr:colOff>
      <xdr:row>17</xdr:row>
      <xdr:rowOff>147637</xdr:rowOff>
    </xdr:from>
    <xdr:to>
      <xdr:col>5</xdr:col>
      <xdr:colOff>247649</xdr:colOff>
      <xdr:row>32</xdr:row>
      <xdr:rowOff>176212</xdr:rowOff>
    </xdr:to>
    <xdr:graphicFrame>
      <xdr:nvGraphicFramePr>
        <xdr:cNvPr id="2" name="图表 1"/>
        <xdr:cNvGraphicFramePr/>
      </xdr:nvGraphicFramePr>
      <xdr:xfrm>
        <a:off x="437515" y="3633470"/>
        <a:ext cx="4638675" cy="2886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323849</xdr:colOff>
      <xdr:row>17</xdr:row>
      <xdr:rowOff>138112</xdr:rowOff>
    </xdr:from>
    <xdr:to>
      <xdr:col>10</xdr:col>
      <xdr:colOff>581024</xdr:colOff>
      <xdr:row>32</xdr:row>
      <xdr:rowOff>166687</xdr:rowOff>
    </xdr:to>
    <xdr:graphicFrame>
      <xdr:nvGraphicFramePr>
        <xdr:cNvPr id="3" name="图表 2"/>
        <xdr:cNvGraphicFramePr/>
      </xdr:nvGraphicFramePr>
      <xdr:xfrm>
        <a:off x="5152390" y="3623945"/>
        <a:ext cx="4829175" cy="2886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17"/>
  <sheetViews>
    <sheetView showGridLines="0" tabSelected="1" topLeftCell="A13" workbookViewId="0">
      <selection activeCell="M12" sqref="M12"/>
    </sheetView>
  </sheetViews>
  <sheetFormatPr defaultColWidth="9" defaultRowHeight="15"/>
  <cols>
    <col min="1" max="1" width="4.75" customWidth="1"/>
    <col min="2" max="2" width="18.375" customWidth="1"/>
    <col min="3" max="3" width="15" customWidth="1"/>
    <col min="4" max="4" width="13" customWidth="1"/>
    <col min="5" max="7" width="12.25" customWidth="1"/>
    <col min="8" max="8" width="13.5" customWidth="1"/>
    <col min="9" max="9" width="13" customWidth="1"/>
  </cols>
  <sheetData>
    <row r="1" ht="25.5" spans="2:11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</row>
    <row r="2" customHeight="1" spans="2:11">
      <c r="B2" s="3" t="s">
        <v>1</v>
      </c>
      <c r="C2" s="3" t="s">
        <v>2</v>
      </c>
      <c r="D2" s="3"/>
      <c r="E2" s="3" t="s">
        <v>3</v>
      </c>
      <c r="F2" s="4"/>
      <c r="G2" s="3"/>
      <c r="H2" s="3" t="s">
        <v>4</v>
      </c>
      <c r="I2" s="3" t="s">
        <v>5</v>
      </c>
      <c r="J2" s="2"/>
      <c r="K2" s="2"/>
    </row>
    <row r="3" ht="21" spans="2:11">
      <c r="B3" s="5" t="s">
        <v>6</v>
      </c>
      <c r="C3" s="5"/>
      <c r="D3" s="6"/>
      <c r="E3" s="6"/>
      <c r="F3" s="6"/>
      <c r="G3" s="6"/>
      <c r="H3" s="6"/>
      <c r="I3" s="6"/>
      <c r="J3" s="6"/>
      <c r="K3" s="6"/>
    </row>
    <row r="4" spans="2:9">
      <c r="B4" s="7" t="s">
        <v>7</v>
      </c>
      <c r="C4" s="8">
        <v>500000</v>
      </c>
      <c r="D4" s="9"/>
      <c r="E4" s="9"/>
      <c r="F4" s="9"/>
      <c r="G4" s="9"/>
      <c r="H4" s="9"/>
      <c r="I4" s="9"/>
    </row>
    <row r="5" spans="2:9">
      <c r="B5" s="7" t="s">
        <v>8</v>
      </c>
      <c r="C5" s="10">
        <v>0.0825</v>
      </c>
      <c r="D5" s="9"/>
      <c r="E5" s="9"/>
      <c r="F5" s="9"/>
      <c r="G5" s="9"/>
      <c r="H5" s="9"/>
      <c r="I5" s="9"/>
    </row>
    <row r="6" spans="2:9">
      <c r="B6" s="7" t="s">
        <v>9</v>
      </c>
      <c r="C6" s="11">
        <v>5</v>
      </c>
      <c r="D6" s="9"/>
      <c r="E6" s="9"/>
      <c r="F6" s="9"/>
      <c r="G6" s="9"/>
      <c r="H6" s="9"/>
      <c r="I6" s="9"/>
    </row>
    <row r="7" spans="2:9">
      <c r="B7" s="7" t="s">
        <v>10</v>
      </c>
      <c r="C7" s="12">
        <f>I11+I16</f>
        <v>630272.294254099</v>
      </c>
      <c r="D7" s="9"/>
      <c r="E7" s="9"/>
      <c r="F7" s="9"/>
      <c r="G7" s="9"/>
      <c r="H7" s="9"/>
      <c r="I7" s="9"/>
    </row>
    <row r="8" spans="2:9">
      <c r="B8" s="7" t="s">
        <v>11</v>
      </c>
      <c r="C8" s="12">
        <f>I12+I17</f>
        <v>582237.685223186</v>
      </c>
      <c r="D8" s="9"/>
      <c r="E8" s="9"/>
      <c r="F8" s="9"/>
      <c r="G8" s="9"/>
      <c r="H8" s="9"/>
      <c r="I8" s="9"/>
    </row>
    <row r="9" ht="15.75" spans="2:9">
      <c r="B9" s="13" t="s">
        <v>12</v>
      </c>
      <c r="C9" s="13"/>
      <c r="D9" s="13"/>
      <c r="E9" s="13"/>
      <c r="F9" s="13"/>
      <c r="G9" s="13"/>
      <c r="H9" s="13"/>
      <c r="I9" s="13"/>
    </row>
    <row r="10" s="1" customFormat="1" spans="2:9">
      <c r="B10" s="14" t="s">
        <v>13</v>
      </c>
      <c r="C10" s="15" t="s">
        <v>14</v>
      </c>
      <c r="D10" s="15">
        <v>1</v>
      </c>
      <c r="E10" s="15">
        <v>2</v>
      </c>
      <c r="F10" s="15">
        <v>3</v>
      </c>
      <c r="G10" s="15">
        <v>4</v>
      </c>
      <c r="H10" s="15">
        <v>5</v>
      </c>
      <c r="I10" s="15" t="s">
        <v>15</v>
      </c>
    </row>
    <row r="11" spans="2:9">
      <c r="B11" s="16"/>
      <c r="C11" s="15" t="s">
        <v>16</v>
      </c>
      <c r="D11" s="17">
        <f>-CUMIPMT($C$5,$C$6,$C$4,D10,D10,0)</f>
        <v>41250</v>
      </c>
      <c r="E11" s="17">
        <f>-CUMIPMT($C$5,$C$6,$C$4,E10,E10,0)</f>
        <v>34253.6321448074</v>
      </c>
      <c r="F11" s="17">
        <f>-CUMIPMT($C$5,$C$6,$C$4,F10,F10,0)</f>
        <v>26680.0639415614</v>
      </c>
      <c r="G11" s="17">
        <f>-CUMIPMT($C$5,$C$6,$C$4,G10,G10,0)</f>
        <v>18481.6763615475</v>
      </c>
      <c r="H11" s="17">
        <f>-CUMIPMT($C$5,$C$6,$C$4,H10,H10,0)</f>
        <v>9606.92180618257</v>
      </c>
      <c r="I11" s="17">
        <f>SUM(D11:H11)</f>
        <v>130272.294254099</v>
      </c>
    </row>
    <row r="12" ht="15.75" spans="2:9">
      <c r="B12" s="18"/>
      <c r="C12" s="15" t="s">
        <v>17</v>
      </c>
      <c r="D12" s="17">
        <f>-CUMIPMT($C$5,$C$6,$C$4,D10,D10,1)</f>
        <v>0</v>
      </c>
      <c r="E12" s="17">
        <f>-CUMIPMT($C$5,$C$6,$C$4,E10,E10,1)</f>
        <v>31643.0781938174</v>
      </c>
      <c r="F12" s="17">
        <f>-CUMIPMT($C$5,$C$6,$C$4,F10,F10,1)</f>
        <v>24646.7103386248</v>
      </c>
      <c r="G12" s="17">
        <f>-CUMIPMT($C$5,$C$6,$C$4,G10,G10,1)</f>
        <v>17073.1421353788</v>
      </c>
      <c r="H12" s="17">
        <f>-CUMIPMT($C$5,$C$6,$C$4,H10,H10,1)</f>
        <v>8874.75455536494</v>
      </c>
      <c r="I12" s="17">
        <f>SUM(D12:H12)</f>
        <v>82237.6852231859</v>
      </c>
    </row>
    <row r="13" spans="2:9">
      <c r="B13" s="9"/>
      <c r="C13" s="9"/>
      <c r="D13" s="9"/>
      <c r="E13" s="9"/>
      <c r="F13" s="9"/>
      <c r="G13" s="9"/>
      <c r="H13" s="9"/>
      <c r="I13" s="9"/>
    </row>
    <row r="14" ht="15.75" spans="2:9">
      <c r="B14" s="9"/>
      <c r="C14" s="9"/>
      <c r="D14" s="9"/>
      <c r="E14" s="9"/>
      <c r="F14" s="9"/>
      <c r="G14" s="9"/>
      <c r="H14" s="9"/>
      <c r="I14" s="9"/>
    </row>
    <row r="15" s="1" customFormat="1" spans="2:9">
      <c r="B15" s="14" t="s">
        <v>18</v>
      </c>
      <c r="C15" s="15" t="s">
        <v>14</v>
      </c>
      <c r="D15" s="15">
        <v>1</v>
      </c>
      <c r="E15" s="15">
        <v>2</v>
      </c>
      <c r="F15" s="15">
        <v>3</v>
      </c>
      <c r="G15" s="15">
        <v>4</v>
      </c>
      <c r="H15" s="15">
        <v>5</v>
      </c>
      <c r="I15" s="15" t="s">
        <v>15</v>
      </c>
    </row>
    <row r="16" spans="2:9">
      <c r="B16" s="16"/>
      <c r="C16" s="15" t="s">
        <v>16</v>
      </c>
      <c r="D16" s="17">
        <f>-CUMPRINC($C$5,$C$6,$C$4,D15,D15,0)</f>
        <v>84804.4588508197</v>
      </c>
      <c r="E16" s="17">
        <f>-CUMPRINC($C$5,$C$6,$C$4,E15,E15,0)</f>
        <v>91800.8267060124</v>
      </c>
      <c r="F16" s="17">
        <f>-CUMPRINC($C$5,$C$6,$C$4,F15,F15,0)</f>
        <v>99374.3949092584</v>
      </c>
      <c r="G16" s="17">
        <f>-CUMPRINC($C$5,$C$6,$C$4,G15,G15,0)</f>
        <v>107572.782489272</v>
      </c>
      <c r="H16" s="17">
        <f>-CUMPRINC($C$5,$C$6,$C$4,H15,H15,0)</f>
        <v>116447.537044637</v>
      </c>
      <c r="I16" s="17">
        <f>SUM(D16:H16)</f>
        <v>500000</v>
      </c>
    </row>
    <row r="17" ht="15.75" spans="2:9">
      <c r="B17" s="18"/>
      <c r="C17" s="15" t="s">
        <v>17</v>
      </c>
      <c r="D17" s="17">
        <f>-CUMPRINC($C$5,$C$6,$C$4,D15,D15,1)</f>
        <v>116447.537044637</v>
      </c>
      <c r="E17" s="17">
        <f t="shared" ref="E17:H17" si="0">-CUMPRINC($C$5,$C$6,$C$4,E15,E15,1)</f>
        <v>84804.4588508197</v>
      </c>
      <c r="F17" s="17">
        <f t="shared" si="0"/>
        <v>91800.8267060124</v>
      </c>
      <c r="G17" s="17">
        <f t="shared" si="0"/>
        <v>99374.3949092584</v>
      </c>
      <c r="H17" s="17">
        <f t="shared" si="0"/>
        <v>107572.782489272</v>
      </c>
      <c r="I17" s="17">
        <f>SUM(D17:H17)</f>
        <v>500000</v>
      </c>
    </row>
  </sheetData>
  <mergeCells count="5">
    <mergeCell ref="B1:K1"/>
    <mergeCell ref="B3:C3"/>
    <mergeCell ref="B9:I9"/>
    <mergeCell ref="B10:B12"/>
    <mergeCell ref="B15:B17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普通年金与先付年金本金、利息比较分析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2020-11-14T16:16:59Z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